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9155" windowHeight="11760"/>
  </bookViews>
  <sheets>
    <sheet name="EXAMPLE" sheetId="1" r:id="rId1"/>
  </sheets>
  <definedNames>
    <definedName name="_xlnm.Print_Area" localSheetId="0">EXAMPLE!$A$1:$O$54</definedName>
  </definedNames>
  <calcPr calcId="145621"/>
</workbook>
</file>

<file path=xl/calcChain.xml><?xml version="1.0" encoding="utf-8"?>
<calcChain xmlns="http://schemas.openxmlformats.org/spreadsheetml/2006/main">
  <c r="F38" i="1" l="1"/>
  <c r="C38" i="1"/>
  <c r="O36" i="1"/>
  <c r="M36" i="1"/>
  <c r="N36" i="1" s="1"/>
  <c r="I36" i="1"/>
  <c r="J36" i="1" s="1"/>
  <c r="K36" i="1" s="1"/>
  <c r="L36" i="1" s="1"/>
  <c r="E36" i="1"/>
  <c r="E35" i="1"/>
  <c r="M34" i="1"/>
  <c r="N34" i="1" s="1"/>
  <c r="O34" i="1" s="1"/>
  <c r="I34" i="1"/>
  <c r="J34" i="1" s="1"/>
  <c r="K34" i="1" s="1"/>
  <c r="L34" i="1" s="1"/>
  <c r="E34" i="1"/>
  <c r="M33" i="1"/>
  <c r="N33" i="1" s="1"/>
  <c r="O33" i="1" s="1"/>
  <c r="I33" i="1"/>
  <c r="J33" i="1" s="1"/>
  <c r="K33" i="1" s="1"/>
  <c r="L33" i="1" s="1"/>
  <c r="H33" i="1"/>
  <c r="H34" i="1" s="1"/>
  <c r="H35" i="1" s="1"/>
  <c r="H36" i="1" s="1"/>
  <c r="H37" i="1" s="1"/>
  <c r="E33" i="1"/>
  <c r="M32" i="1"/>
  <c r="N32" i="1" s="1"/>
  <c r="O32" i="1" s="1"/>
  <c r="K32" i="1"/>
  <c r="L32" i="1" s="1"/>
  <c r="I32" i="1"/>
  <c r="J32" i="1" s="1"/>
  <c r="E32" i="1"/>
  <c r="K31" i="1"/>
  <c r="L31" i="1" s="1"/>
  <c r="I31" i="1"/>
  <c r="J31" i="1" s="1"/>
  <c r="E31" i="1"/>
  <c r="K30" i="1"/>
  <c r="L30" i="1" s="1"/>
  <c r="I30" i="1"/>
  <c r="J30" i="1" s="1"/>
  <c r="E30" i="1"/>
  <c r="K29" i="1"/>
  <c r="L29" i="1" s="1"/>
  <c r="I29" i="1"/>
  <c r="J29" i="1" s="1"/>
  <c r="E29" i="1"/>
  <c r="K28" i="1"/>
  <c r="L28" i="1" s="1"/>
  <c r="I28" i="1"/>
  <c r="J28" i="1" s="1"/>
  <c r="E28" i="1"/>
  <c r="K27" i="1"/>
  <c r="L27" i="1" s="1"/>
  <c r="I27" i="1"/>
  <c r="J27" i="1" s="1"/>
  <c r="E27" i="1"/>
  <c r="K26" i="1"/>
  <c r="L26" i="1" s="1"/>
  <c r="I26" i="1"/>
  <c r="J26" i="1" s="1"/>
  <c r="E26" i="1"/>
  <c r="K25" i="1"/>
  <c r="L25" i="1" s="1"/>
  <c r="I25" i="1"/>
  <c r="J25" i="1" s="1"/>
  <c r="E25" i="1"/>
  <c r="K24" i="1"/>
  <c r="L24" i="1" s="1"/>
  <c r="I24" i="1"/>
  <c r="J24" i="1" s="1"/>
  <c r="E24" i="1"/>
  <c r="K23" i="1"/>
  <c r="L23" i="1" s="1"/>
  <c r="I23" i="1"/>
  <c r="J23" i="1" s="1"/>
  <c r="E23" i="1"/>
  <c r="K22" i="1"/>
  <c r="L22" i="1" s="1"/>
  <c r="I22" i="1"/>
  <c r="J22" i="1" s="1"/>
  <c r="E22" i="1"/>
  <c r="K21" i="1"/>
  <c r="L21" i="1" s="1"/>
  <c r="I21" i="1"/>
  <c r="J21" i="1" s="1"/>
  <c r="E21" i="1"/>
  <c r="E20" i="1"/>
  <c r="H17" i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M35" i="1" l="1"/>
  <c r="N35" i="1" s="1"/>
  <c r="O35" i="1" s="1"/>
  <c r="I35" i="1"/>
  <c r="J35" i="1" s="1"/>
  <c r="K35" i="1" s="1"/>
  <c r="L35" i="1" s="1"/>
  <c r="I20" i="1"/>
  <c r="G20" i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E38" i="1"/>
  <c r="I38" i="1" l="1"/>
  <c r="J20" i="1"/>
  <c r="K20" i="1" s="1"/>
  <c r="L20" i="1" s="1"/>
</calcChain>
</file>

<file path=xl/sharedStrings.xml><?xml version="1.0" encoding="utf-8"?>
<sst xmlns="http://schemas.openxmlformats.org/spreadsheetml/2006/main" count="57" uniqueCount="51">
  <si>
    <t>Syrah Vineyard on 5C</t>
  </si>
  <si>
    <t>7' x 11' spacing &amp; 2 emiters/vine @.64 G/emitter = 1.3 G/vine/hour)</t>
  </si>
  <si>
    <t>A</t>
  </si>
  <si>
    <t>B</t>
  </si>
  <si>
    <t>C</t>
  </si>
  <si>
    <t>D</t>
  </si>
  <si>
    <t>E</t>
  </si>
  <si>
    <t>F</t>
  </si>
  <si>
    <t xml:space="preserve">G </t>
  </si>
  <si>
    <t>Date</t>
  </si>
  <si>
    <t>Days from budbreak</t>
  </si>
  <si>
    <t xml:space="preserve">Reference   ETo     </t>
  </si>
  <si>
    <t xml:space="preserve">Crop   Coefficient (Kc)        </t>
  </si>
  <si>
    <t xml:space="preserve">Full Water Use                 (ETc)  </t>
  </si>
  <si>
    <t>Cumulative Water Use (removed from soil resevoir)</t>
  </si>
  <si>
    <t>Deficit Water Use (60%ETc)</t>
  </si>
  <si>
    <r>
      <t xml:space="preserve">Net DEFICIT Irrigation Requirement                            </t>
    </r>
    <r>
      <rPr>
        <sz val="10"/>
        <rFont val="Arial"/>
        <family val="2"/>
      </rPr>
      <t>(begin @ 12-14 bars or                                   50% soil water depletion)</t>
    </r>
  </si>
  <si>
    <r>
      <t xml:space="preserve">Net FULL   Irrigation Requirement                 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(begin after harvest)</t>
    </r>
  </si>
  <si>
    <t xml:space="preserve">(inches/  period) </t>
  </si>
  <si>
    <t>(inches/period)</t>
  </si>
  <si>
    <r>
      <t>gallons/ vine/day</t>
    </r>
    <r>
      <rPr>
        <vertAlign val="superscript"/>
        <sz val="10"/>
        <rFont val="Arial"/>
        <family val="2"/>
      </rPr>
      <t>1</t>
    </r>
  </si>
  <si>
    <r>
      <t>gallons/ vine/wk</t>
    </r>
    <r>
      <rPr>
        <vertAlign val="superscript"/>
        <sz val="10"/>
        <rFont val="Arial"/>
        <family val="2"/>
      </rPr>
      <t>1</t>
    </r>
  </si>
  <si>
    <r>
      <t>hours/ week</t>
    </r>
    <r>
      <rPr>
        <vertAlign val="superscript"/>
        <sz val="10"/>
        <rFont val="Arial"/>
        <family val="2"/>
      </rPr>
      <t>2</t>
    </r>
  </si>
  <si>
    <t>bare soil</t>
  </si>
  <si>
    <t>cover crop</t>
  </si>
  <si>
    <t>cov. crop</t>
  </si>
  <si>
    <t xml:space="preserve">Jan </t>
  </si>
  <si>
    <t>Feb</t>
  </si>
  <si>
    <t>Mar1-15</t>
  </si>
  <si>
    <t xml:space="preserve">Mar 16-31 </t>
  </si>
  <si>
    <t xml:space="preserve">Apr  1-15 </t>
  </si>
  <si>
    <t>Apr 16-30</t>
  </si>
  <si>
    <t>May 1-15</t>
  </si>
  <si>
    <t>May 16-31</t>
  </si>
  <si>
    <t>Jun 1-15</t>
  </si>
  <si>
    <t>Jun 16-30</t>
  </si>
  <si>
    <t>Jul 1-15</t>
  </si>
  <si>
    <t>Jul 16-31</t>
  </si>
  <si>
    <t>Aug 1-15</t>
  </si>
  <si>
    <t>Aug 16-31</t>
  </si>
  <si>
    <t>Sept 1-15</t>
  </si>
  <si>
    <t>harvest</t>
  </si>
  <si>
    <t>Sept 16-30</t>
  </si>
  <si>
    <t>Oct 1-15</t>
  </si>
  <si>
    <t>Oct 16-31</t>
  </si>
  <si>
    <t>Nov 1-15</t>
  </si>
  <si>
    <t>Nov 16-31</t>
  </si>
  <si>
    <t>Dec</t>
  </si>
  <si>
    <t>TOTAL</t>
  </si>
  <si>
    <t>by Janet Caprile on 7/1/2013</t>
  </si>
  <si>
    <t>CROP  WATER USE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</si>
</sst>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sz val="10"/>
      <name val="Arial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0"/>
      <color theme="0" tint="-0.499984740745262"/>
      <name val="Arial"/>
      <family val="2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16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0" fillId="3" borderId="17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0" fillId="0" borderId="20" xfId="0" applyBorder="1"/>
    <xf numFmtId="2" fontId="6" fillId="0" borderId="17" xfId="0" applyNumberFormat="1" applyFont="1" applyBorder="1" applyAlignment="1">
      <alignment horizontal="center" wrapText="1"/>
    </xf>
    <xf numFmtId="2" fontId="6" fillId="0" borderId="17" xfId="0" applyNumberFormat="1" applyFont="1" applyBorder="1" applyAlignment="1">
      <alignment horizontal="center"/>
    </xf>
    <xf numFmtId="0" fontId="0" fillId="0" borderId="16" xfId="0" applyBorder="1"/>
    <xf numFmtId="0" fontId="0" fillId="0" borderId="0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Border="1"/>
    <xf numFmtId="2" fontId="0" fillId="0" borderId="0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11" fillId="0" borderId="16" xfId="0" applyNumberFormat="1" applyFont="1" applyFill="1" applyBorder="1" applyAlignment="1">
      <alignment horizontal="center"/>
    </xf>
    <xf numFmtId="1" fontId="11" fillId="0" borderId="17" xfId="0" applyNumberFormat="1" applyFont="1" applyFill="1" applyBorder="1" applyAlignment="1">
      <alignment horizontal="center"/>
    </xf>
    <xf numFmtId="164" fontId="11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5" xfId="0" applyBorder="1"/>
    <xf numFmtId="0" fontId="0" fillId="0" borderId="1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164" fontId="0" fillId="0" borderId="25" xfId="0" applyNumberFormat="1" applyFill="1" applyBorder="1" applyAlignment="1">
      <alignment horizontal="center"/>
    </xf>
    <xf numFmtId="1" fontId="0" fillId="0" borderId="27" xfId="0" applyNumberFormat="1" applyFill="1" applyBorder="1" applyAlignment="1">
      <alignment horizontal="center"/>
    </xf>
    <xf numFmtId="1" fontId="0" fillId="0" borderId="29" xfId="0" applyNumberFormat="1" applyFill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2" fillId="0" borderId="4" xfId="0" applyNumberFormat="1" applyFont="1" applyFill="1" applyBorder="1" applyAlignment="1">
      <alignment horizontal="center"/>
    </xf>
    <xf numFmtId="164" fontId="12" fillId="0" borderId="8" xfId="0" applyNumberFormat="1" applyFont="1" applyFill="1" applyBorder="1" applyAlignment="1">
      <alignment horizontal="center"/>
    </xf>
    <xf numFmtId="164" fontId="12" fillId="0" borderId="3" xfId="0" applyNumberFormat="1" applyFont="1" applyFill="1" applyBorder="1" applyAlignment="1">
      <alignment horizontal="center"/>
    </xf>
    <xf numFmtId="0" fontId="0" fillId="0" borderId="30" xfId="0" applyFill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4" fontId="6" fillId="0" borderId="0" xfId="0" applyNumberFormat="1" applyFont="1"/>
    <xf numFmtId="2" fontId="0" fillId="0" borderId="19" xfId="0" applyNumberForma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8" fillId="0" borderId="17" xfId="0" applyNumberFormat="1" applyFon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0" fontId="10" fillId="4" borderId="1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50800</xdr:rowOff>
    </xdr:from>
    <xdr:to>
      <xdr:col>14</xdr:col>
      <xdr:colOff>590549</xdr:colOff>
      <xdr:row>12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8100" y="803275"/>
          <a:ext cx="10058399" cy="1739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Begin  irrigation onc the vines have used enough water to be moderately stressed: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-  once a pressure chamber reading of 12-14 bars (moderate stress) has been achieved OR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-  you have used up about 50% of the rainfall stored in the soil (~5-' in Cum. Water Use column)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Use the Net Deficit Irrigation Requirement column in the chart below until harvest. This should keep the pressure chamber readings stable between 12-14 bars.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After Harvest, switch to the Full Irrigation Requirement.  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 improve the accuracy of this estimate,: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- use current ETo figures from the Brentwood CIMIS station (#47) </a:t>
          </a: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http://wwwcimis.water.ca.gov/cimis.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- </a:t>
          </a:r>
          <a:r>
            <a:rPr lang="en-US" sz="1000" b="0" i="0" baseline="0">
              <a:effectLst/>
              <a:latin typeface="+mn-lt"/>
              <a:ea typeface="+mn-ea"/>
              <a:cs typeface="+mn-cs"/>
            </a:rPr>
            <a:t>calculate your own crop coefficient: Kc = [Avg width of shade under vines (ft)/ Row spacing (ft)]  X 1.7]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baseline="0">
              <a:effectLst/>
              <a:latin typeface="+mn-lt"/>
              <a:ea typeface="+mn-ea"/>
              <a:cs typeface="+mn-cs"/>
            </a:rPr>
            <a:t>      - use a Pressure Chamber to determine when to begin irrigating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>
            <a:effectLst/>
          </a:endParaRPr>
        </a:p>
        <a:p>
          <a:pPr algn="l" rtl="0">
            <a:defRPr sz="1000"/>
          </a:pPr>
          <a:endParaRPr lang="en-US" sz="1000" b="0" i="0" u="sng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38100</xdr:colOff>
      <xdr:row>38</xdr:row>
      <xdr:rowOff>50800</xdr:rowOff>
    </xdr:from>
    <xdr:to>
      <xdr:col>14</xdr:col>
      <xdr:colOff>596900</xdr:colOff>
      <xdr:row>52</xdr:row>
      <xdr:rowOff>38100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38100" y="7632700"/>
          <a:ext cx="10064750" cy="2254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 =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Historical  Water Use for a reference crop (grass) for Brentwood. Get current ETo values from </a:t>
          </a: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http://wwwcimis.water.ca.gov/cimis</a:t>
          </a:r>
        </a:p>
        <a:p>
          <a:pPr algn="l" rtl="0">
            <a:lnSpc>
              <a:spcPts val="10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 Crop Coefficient (Kc) based on average canopy size.  Calculate your own Kc: [Average width of the midday shade under vines (ft)/ Row spacing (ft)] x 1.7</a:t>
          </a:r>
        </a:p>
        <a:p>
          <a:pPr algn="l" rtl="0">
            <a:lnSpc>
              <a:spcPts val="1000"/>
            </a:lnSpc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 =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Full Water Use (Etc) =  ETo x Kc. Use the cover crop column as long as there are growing cover/weeds. Switch to bare soil column when disked/killed.</a:t>
          </a:r>
        </a:p>
        <a:p>
          <a:pPr algn="l" rtl="0">
            <a:lnSpc>
              <a:spcPts val="10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 = Estimates how much stored soil moisture the vines (+cover crop) have used. Begin irrigating when 50% of the root zone moisture has been used. This depends on the water</a:t>
          </a:r>
        </a:p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holding capacity of the soil and the depth of the root zone. Brentwood clayloam soils typically hold 2" of water per foot and have a 5' rootzone  = 10" of rootzone water.</a:t>
          </a:r>
        </a:p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l" rtl="0">
            <a:lnSpc>
              <a:spcPts val="10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=  Deficit Water Use amount selected for this vineyard was 60% of ETc. The deficit amount can range from 35%-60% ETc depending on variety &amp; conditions.</a:t>
          </a:r>
        </a:p>
        <a:p>
          <a:pPr algn="l" rtl="0">
            <a:lnSpc>
              <a:spcPts val="10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 =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Begin irrigating with the deficit amount once the depletion threshold has been achieved (12-14 bars or 50% soil depletion).</a:t>
          </a:r>
        </a:p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1. the Gallons/vine are based on a 7' x 11' vine spacing and will not apply to vineyards with other spacing .</a:t>
          </a:r>
        </a:p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2. the Hours/Week are based on 2 x .64 gph emitters/vine = 1.3 gph per vine </a:t>
          </a:r>
          <a:r>
            <a:rPr lang="en-US" sz="1000" b="0" i="0" baseline="0">
              <a:effectLst/>
              <a:latin typeface="+mn-lt"/>
              <a:ea typeface="+mn-ea"/>
              <a:cs typeface="+mn-cs"/>
            </a:rPr>
            <a:t>and will not apply to vineyards with other emmission rates.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=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After harvest, full irrigation can be applied to maintain vine health.                         </a:t>
          </a:r>
        </a:p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>
          <a:pPr algn="l" rtl="0">
            <a:lnSpc>
              <a:spcPts val="1100"/>
            </a:lnSpc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tabSelected="1" view="pageLayout" topLeftCell="B1" zoomScale="80" zoomScaleNormal="75" zoomScaleSheetLayoutView="75" zoomScalePageLayoutView="80" workbookViewId="0">
      <selection activeCell="R20" sqref="R20"/>
    </sheetView>
  </sheetViews>
  <sheetFormatPr defaultRowHeight="12.75" x14ac:dyDescent="0.2"/>
  <cols>
    <col min="1" max="1" width="11.42578125" customWidth="1"/>
    <col min="2" max="2" width="9.28515625" customWidth="1"/>
    <col min="3" max="3" width="10.5703125" customWidth="1"/>
    <col min="4" max="4" width="10.85546875" customWidth="1"/>
    <col min="5" max="5" width="9.28515625" customWidth="1"/>
    <col min="6" max="6" width="10.7109375" customWidth="1"/>
    <col min="7" max="8" width="9.28515625" customWidth="1"/>
    <col min="9" max="9" width="11.140625" customWidth="1"/>
    <col min="10" max="11" width="10.85546875" customWidth="1"/>
    <col min="12" max="12" width="10.42578125" customWidth="1"/>
    <col min="13" max="15" width="9.28515625" customWidth="1"/>
    <col min="16" max="16" width="10.28515625" customWidth="1"/>
    <col min="17" max="18" width="10.140625" customWidth="1"/>
    <col min="19" max="19" width="10.42578125" customWidth="1"/>
  </cols>
  <sheetData>
    <row r="1" spans="1:21" ht="23.25" x14ac:dyDescent="0.35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1" ht="18" x14ac:dyDescent="0.25">
      <c r="A2" s="3" t="s">
        <v>0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1" ht="18" customHeigh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1" ht="18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21" ht="18" x14ac:dyDescent="0.25">
      <c r="A5" s="3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21" ht="15" x14ac:dyDescent="0.2">
      <c r="A6" s="7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2"/>
      <c r="N6" s="2"/>
      <c r="O6" s="2"/>
    </row>
    <row r="7" spans="1:21" ht="15" x14ac:dyDescent="0.2">
      <c r="A7" s="7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2"/>
      <c r="N7" s="2"/>
      <c r="O7" s="2"/>
    </row>
    <row r="8" spans="1:21" ht="1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2"/>
      <c r="N8" s="2"/>
      <c r="O8" s="2"/>
    </row>
    <row r="9" spans="1:21" ht="15" x14ac:dyDescent="0.2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2"/>
      <c r="N9" s="2"/>
      <c r="O9" s="2"/>
    </row>
    <row r="10" spans="1:21" ht="15" x14ac:dyDescent="0.2">
      <c r="A10" s="7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2"/>
      <c r="N10" s="2"/>
      <c r="O10" s="2"/>
    </row>
    <row r="11" spans="1:21" ht="15" x14ac:dyDescent="0.2">
      <c r="A11" s="7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2"/>
      <c r="N11" s="2"/>
      <c r="O11" s="2"/>
    </row>
    <row r="12" spans="1:21" ht="15" x14ac:dyDescent="0.2">
      <c r="A12" s="7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2"/>
      <c r="N12" s="2"/>
      <c r="O12" s="2"/>
    </row>
    <row r="13" spans="1:21" ht="13.5" thickBot="1" x14ac:dyDescent="0.25">
      <c r="C13" s="9" t="s">
        <v>2</v>
      </c>
      <c r="D13" s="9" t="s">
        <v>3</v>
      </c>
      <c r="E13" s="10" t="s">
        <v>4</v>
      </c>
      <c r="F13" s="10"/>
      <c r="G13" s="10" t="s">
        <v>5</v>
      </c>
      <c r="H13" s="10"/>
      <c r="I13" s="9" t="s">
        <v>6</v>
      </c>
      <c r="J13" s="10" t="s">
        <v>7</v>
      </c>
      <c r="K13" s="10"/>
      <c r="L13" s="10"/>
      <c r="M13" s="10" t="s">
        <v>8</v>
      </c>
      <c r="N13" s="10"/>
      <c r="O13" s="10"/>
    </row>
    <row r="14" spans="1:21" ht="61.5" customHeight="1" thickBot="1" x14ac:dyDescent="0.3">
      <c r="A14" s="11" t="s">
        <v>9</v>
      </c>
      <c r="B14" s="12" t="s">
        <v>10</v>
      </c>
      <c r="C14" s="13" t="s">
        <v>11</v>
      </c>
      <c r="D14" s="14" t="s">
        <v>12</v>
      </c>
      <c r="E14" s="15" t="s">
        <v>13</v>
      </c>
      <c r="F14" s="16"/>
      <c r="G14" s="15" t="s">
        <v>14</v>
      </c>
      <c r="H14" s="17"/>
      <c r="I14" s="18" t="s">
        <v>15</v>
      </c>
      <c r="J14" s="19" t="s">
        <v>16</v>
      </c>
      <c r="K14" s="20"/>
      <c r="L14" s="21"/>
      <c r="M14" s="20" t="s">
        <v>17</v>
      </c>
      <c r="N14" s="20"/>
      <c r="O14" s="22"/>
      <c r="P14" s="23"/>
      <c r="Q14" s="24"/>
      <c r="R14" s="25"/>
      <c r="S14" s="25"/>
    </row>
    <row r="15" spans="1:21" ht="27" x14ac:dyDescent="0.2">
      <c r="A15" s="26"/>
      <c r="B15" s="27"/>
      <c r="C15" s="28" t="s">
        <v>18</v>
      </c>
      <c r="D15" s="29"/>
      <c r="E15" s="30" t="s">
        <v>19</v>
      </c>
      <c r="F15" s="31"/>
      <c r="G15" s="30" t="s">
        <v>19</v>
      </c>
      <c r="H15" s="31"/>
      <c r="I15" s="32" t="s">
        <v>18</v>
      </c>
      <c r="J15" s="33" t="s">
        <v>20</v>
      </c>
      <c r="K15" s="34" t="s">
        <v>21</v>
      </c>
      <c r="L15" s="35" t="s">
        <v>22</v>
      </c>
      <c r="M15" s="33" t="s">
        <v>20</v>
      </c>
      <c r="N15" s="34" t="s">
        <v>21</v>
      </c>
      <c r="O15" s="35" t="s">
        <v>22</v>
      </c>
      <c r="P15" s="36"/>
      <c r="Q15" s="36"/>
      <c r="R15" s="36"/>
      <c r="S15" s="36"/>
      <c r="T15" s="37"/>
      <c r="U15" s="37"/>
    </row>
    <row r="16" spans="1:21" x14ac:dyDescent="0.2">
      <c r="A16" s="38"/>
      <c r="B16" s="39"/>
      <c r="C16" s="40"/>
      <c r="D16" s="41"/>
      <c r="E16" s="42" t="s">
        <v>23</v>
      </c>
      <c r="F16" s="98" t="s">
        <v>24</v>
      </c>
      <c r="G16" s="42" t="s">
        <v>23</v>
      </c>
      <c r="H16" s="98" t="s">
        <v>25</v>
      </c>
      <c r="I16" s="43"/>
      <c r="J16" s="44"/>
      <c r="K16" s="45"/>
      <c r="L16" s="46"/>
      <c r="M16" s="44"/>
      <c r="N16" s="47"/>
      <c r="O16" s="46"/>
      <c r="P16" s="36"/>
      <c r="Q16" s="36"/>
      <c r="R16" s="48"/>
      <c r="S16" s="36"/>
      <c r="T16" s="37"/>
      <c r="U16" s="37"/>
    </row>
    <row r="17" spans="1:21" x14ac:dyDescent="0.2">
      <c r="A17" s="38" t="s">
        <v>26</v>
      </c>
      <c r="B17" s="39"/>
      <c r="C17" s="49">
        <v>0.99</v>
      </c>
      <c r="D17" s="41"/>
      <c r="E17" s="45"/>
      <c r="F17" s="93">
        <v>0.87119999999999997</v>
      </c>
      <c r="G17" s="45"/>
      <c r="H17" s="94">
        <f>F17</f>
        <v>0.87119999999999997</v>
      </c>
      <c r="I17" s="43"/>
      <c r="J17" s="50"/>
      <c r="K17" s="45"/>
      <c r="L17" s="51"/>
      <c r="M17" s="44"/>
      <c r="N17" s="47"/>
      <c r="O17" s="51"/>
      <c r="P17" s="36"/>
      <c r="R17" s="25"/>
      <c r="S17" s="36"/>
      <c r="T17" s="37"/>
      <c r="U17" s="37"/>
    </row>
    <row r="18" spans="1:21" x14ac:dyDescent="0.2">
      <c r="A18" s="38" t="s">
        <v>27</v>
      </c>
      <c r="B18" s="39"/>
      <c r="C18" s="52">
        <v>1.8</v>
      </c>
      <c r="D18" s="41"/>
      <c r="E18" s="45"/>
      <c r="F18" s="93">
        <v>1.62</v>
      </c>
      <c r="G18" s="45"/>
      <c r="H18" s="94">
        <f>H17+F18</f>
        <v>2.4912000000000001</v>
      </c>
      <c r="I18" s="43"/>
      <c r="J18" s="44"/>
      <c r="K18" s="45"/>
      <c r="L18" s="51"/>
      <c r="M18" s="44"/>
      <c r="N18" s="47"/>
      <c r="O18" s="51"/>
      <c r="P18" s="36"/>
      <c r="R18" s="36"/>
      <c r="S18" s="36"/>
      <c r="T18" s="37"/>
      <c r="U18" s="37"/>
    </row>
    <row r="19" spans="1:21" x14ac:dyDescent="0.2">
      <c r="A19" s="38" t="s">
        <v>28</v>
      </c>
      <c r="B19" s="39"/>
      <c r="C19" s="53">
        <v>1.48</v>
      </c>
      <c r="D19" s="41"/>
      <c r="E19" s="45"/>
      <c r="F19" s="93">
        <v>1.3764000000000001</v>
      </c>
      <c r="G19" s="45"/>
      <c r="H19" s="94">
        <f t="shared" ref="H19:H36" si="0">H18+F19</f>
        <v>3.8676000000000004</v>
      </c>
      <c r="I19" s="43"/>
      <c r="J19" s="44"/>
      <c r="K19" s="45"/>
      <c r="L19" s="51"/>
      <c r="M19" s="44"/>
      <c r="N19" s="47"/>
      <c r="O19" s="51"/>
      <c r="P19" s="36"/>
      <c r="R19" s="36"/>
      <c r="S19" s="36"/>
      <c r="T19" s="37"/>
      <c r="U19" s="37"/>
    </row>
    <row r="20" spans="1:21" x14ac:dyDescent="0.2">
      <c r="A20" s="54" t="s">
        <v>29</v>
      </c>
      <c r="B20" s="55">
        <v>0</v>
      </c>
      <c r="C20" s="53">
        <v>2.0699999999999998</v>
      </c>
      <c r="D20" s="56">
        <v>0.05</v>
      </c>
      <c r="E20" s="94">
        <f t="shared" ref="E20:E36" si="1">C20*D20</f>
        <v>0.10349999999999999</v>
      </c>
      <c r="F20" s="93">
        <v>1.9457999999999998</v>
      </c>
      <c r="G20" s="94">
        <f>E20</f>
        <v>0.10349999999999999</v>
      </c>
      <c r="H20" s="95">
        <f t="shared" si="0"/>
        <v>5.8133999999999997</v>
      </c>
      <c r="I20" s="57">
        <f t="shared" ref="I20:I36" si="2">E20*0.6</f>
        <v>6.2099999999999995E-2</v>
      </c>
      <c r="J20" s="58">
        <f>(I20*0.622*7*11)/15</f>
        <v>0.19828116000000001</v>
      </c>
      <c r="K20" s="59">
        <f t="shared" ref="K20:K36" si="3">J20*7</f>
        <v>1.38796812</v>
      </c>
      <c r="L20" s="60">
        <f>K20/1.3</f>
        <v>1.0676677846153846</v>
      </c>
      <c r="M20" s="58"/>
      <c r="N20" s="61"/>
      <c r="O20" s="51"/>
      <c r="P20" s="62"/>
      <c r="R20" s="63"/>
      <c r="S20" s="63"/>
      <c r="T20" s="37"/>
      <c r="U20" s="37"/>
    </row>
    <row r="21" spans="1:21" x14ac:dyDescent="0.2">
      <c r="A21" s="54" t="s">
        <v>30</v>
      </c>
      <c r="B21" s="55">
        <v>15</v>
      </c>
      <c r="C21" s="53">
        <v>2.4500000000000002</v>
      </c>
      <c r="D21" s="56">
        <v>0.1</v>
      </c>
      <c r="E21" s="94">
        <f t="shared" si="1"/>
        <v>0.24500000000000002</v>
      </c>
      <c r="F21" s="93">
        <v>2.3275000000000001</v>
      </c>
      <c r="G21" s="94">
        <f>G20+E21</f>
        <v>0.34850000000000003</v>
      </c>
      <c r="H21" s="94">
        <f t="shared" si="0"/>
        <v>8.1409000000000002</v>
      </c>
      <c r="I21" s="57">
        <f t="shared" si="2"/>
        <v>0.14700000000000002</v>
      </c>
      <c r="J21" s="58">
        <f t="shared" ref="J21:J36" si="4">(I21*0.622*7*11)/15</f>
        <v>0.46936120000000003</v>
      </c>
      <c r="K21" s="59">
        <f t="shared" si="3"/>
        <v>3.2855284000000005</v>
      </c>
      <c r="L21" s="60">
        <f t="shared" ref="L21:L36" si="5">K21/1.3</f>
        <v>2.5273295384615388</v>
      </c>
      <c r="M21" s="58"/>
      <c r="N21" s="61"/>
      <c r="O21" s="51"/>
      <c r="P21" s="62"/>
      <c r="R21" s="63"/>
      <c r="S21" s="63"/>
      <c r="T21" s="37"/>
      <c r="U21" s="37"/>
    </row>
    <row r="22" spans="1:21" x14ac:dyDescent="0.2">
      <c r="A22" s="54" t="s">
        <v>31</v>
      </c>
      <c r="B22" s="55">
        <v>30</v>
      </c>
      <c r="C22" s="53">
        <v>2.87</v>
      </c>
      <c r="D22" s="56">
        <v>0.2</v>
      </c>
      <c r="E22" s="57">
        <f t="shared" si="1"/>
        <v>0.57400000000000007</v>
      </c>
      <c r="F22" s="94">
        <v>2.8987000000000003</v>
      </c>
      <c r="G22" s="94">
        <f t="shared" ref="G22:G36" si="6">G21+E22</f>
        <v>0.9225000000000001</v>
      </c>
      <c r="H22" s="94">
        <f t="shared" si="0"/>
        <v>11.0396</v>
      </c>
      <c r="I22" s="57">
        <f t="shared" si="2"/>
        <v>0.34440000000000004</v>
      </c>
      <c r="J22" s="58">
        <f t="shared" si="4"/>
        <v>1.09964624</v>
      </c>
      <c r="K22" s="59">
        <f t="shared" si="3"/>
        <v>7.6975236799999998</v>
      </c>
      <c r="L22" s="60">
        <f t="shared" si="5"/>
        <v>5.9211720615384609</v>
      </c>
      <c r="M22" s="58"/>
      <c r="N22" s="61"/>
      <c r="O22" s="51"/>
      <c r="P22" s="62"/>
      <c r="R22" s="63"/>
      <c r="S22" s="63"/>
      <c r="T22" s="37"/>
      <c r="U22" s="37"/>
    </row>
    <row r="23" spans="1:21" x14ac:dyDescent="0.2">
      <c r="A23" s="54" t="s">
        <v>32</v>
      </c>
      <c r="B23" s="55">
        <v>45</v>
      </c>
      <c r="C23" s="53">
        <v>3.19</v>
      </c>
      <c r="D23" s="56">
        <v>0.25</v>
      </c>
      <c r="E23" s="57">
        <f t="shared" si="1"/>
        <v>0.79749999999999999</v>
      </c>
      <c r="F23" s="94">
        <v>3.3814000000000002</v>
      </c>
      <c r="G23" s="94">
        <f t="shared" si="6"/>
        <v>1.7200000000000002</v>
      </c>
      <c r="H23" s="94">
        <f t="shared" si="0"/>
        <v>14.420999999999999</v>
      </c>
      <c r="I23" s="57">
        <f t="shared" si="2"/>
        <v>0.47849999999999998</v>
      </c>
      <c r="J23" s="58">
        <f t="shared" si="4"/>
        <v>1.5278186</v>
      </c>
      <c r="K23" s="59">
        <f t="shared" si="3"/>
        <v>10.6947302</v>
      </c>
      <c r="L23" s="60">
        <f t="shared" si="5"/>
        <v>8.2267155384615389</v>
      </c>
      <c r="M23" s="58"/>
      <c r="N23" s="61"/>
      <c r="O23" s="51"/>
      <c r="P23" s="62"/>
      <c r="R23" s="63"/>
      <c r="S23" s="63"/>
      <c r="T23" s="37"/>
      <c r="U23" s="37"/>
    </row>
    <row r="24" spans="1:21" x14ac:dyDescent="0.2">
      <c r="A24" s="54" t="s">
        <v>33</v>
      </c>
      <c r="B24" s="55">
        <v>61</v>
      </c>
      <c r="C24" s="53">
        <v>3.72</v>
      </c>
      <c r="D24" s="56">
        <v>0.3</v>
      </c>
      <c r="E24" s="57">
        <f t="shared" si="1"/>
        <v>1.1160000000000001</v>
      </c>
      <c r="F24" s="94">
        <v>4.0548000000000002</v>
      </c>
      <c r="G24" s="94">
        <f t="shared" si="6"/>
        <v>2.8360000000000003</v>
      </c>
      <c r="H24" s="94">
        <f t="shared" si="0"/>
        <v>18.4758</v>
      </c>
      <c r="I24" s="64">
        <f t="shared" si="2"/>
        <v>0.66960000000000008</v>
      </c>
      <c r="J24" s="58">
        <f t="shared" si="4"/>
        <v>2.1379881599999999</v>
      </c>
      <c r="K24" s="59">
        <f t="shared" si="3"/>
        <v>14.96591712</v>
      </c>
      <c r="L24" s="60">
        <f t="shared" si="5"/>
        <v>11.512243938461538</v>
      </c>
      <c r="M24" s="58"/>
      <c r="N24" s="61"/>
      <c r="O24" s="51"/>
      <c r="P24" s="62"/>
      <c r="R24" s="63"/>
      <c r="S24" s="63"/>
      <c r="T24" s="37"/>
      <c r="U24" s="37"/>
    </row>
    <row r="25" spans="1:21" x14ac:dyDescent="0.2">
      <c r="A25" s="54" t="s">
        <v>34</v>
      </c>
      <c r="B25" s="55">
        <v>76</v>
      </c>
      <c r="C25" s="53">
        <v>3.8</v>
      </c>
      <c r="D25" s="56">
        <v>0.4</v>
      </c>
      <c r="E25" s="57">
        <f t="shared" si="1"/>
        <v>1.52</v>
      </c>
      <c r="F25" s="94">
        <v>4.2939999999999996</v>
      </c>
      <c r="G25" s="95">
        <f t="shared" si="6"/>
        <v>4.3559999999999999</v>
      </c>
      <c r="H25" s="94">
        <f t="shared" si="0"/>
        <v>22.7698</v>
      </c>
      <c r="I25" s="64">
        <f t="shared" si="2"/>
        <v>0.91199999999999992</v>
      </c>
      <c r="J25" s="58">
        <f t="shared" si="4"/>
        <v>2.9119552</v>
      </c>
      <c r="K25" s="59">
        <f t="shared" si="3"/>
        <v>20.383686399999998</v>
      </c>
      <c r="L25" s="60">
        <f t="shared" si="5"/>
        <v>15.679758769230768</v>
      </c>
      <c r="M25" s="58"/>
      <c r="N25" s="61"/>
      <c r="O25" s="51"/>
      <c r="P25" s="62"/>
      <c r="R25" s="63"/>
      <c r="S25" s="63"/>
      <c r="T25" s="37"/>
      <c r="U25" s="37"/>
    </row>
    <row r="26" spans="1:21" x14ac:dyDescent="0.2">
      <c r="A26" s="54" t="s">
        <v>35</v>
      </c>
      <c r="B26" s="55">
        <v>91</v>
      </c>
      <c r="C26" s="53">
        <v>3.98</v>
      </c>
      <c r="D26" s="56">
        <v>0.5</v>
      </c>
      <c r="E26" s="57">
        <f t="shared" si="1"/>
        <v>1.99</v>
      </c>
      <c r="F26" s="94">
        <v>4.5371999999999995</v>
      </c>
      <c r="G26" s="94">
        <f t="shared" si="6"/>
        <v>6.3460000000000001</v>
      </c>
      <c r="H26" s="94">
        <f t="shared" si="0"/>
        <v>27.306999999999999</v>
      </c>
      <c r="I26" s="57">
        <f t="shared" si="2"/>
        <v>1.194</v>
      </c>
      <c r="J26" s="58">
        <f t="shared" si="4"/>
        <v>3.8123623999999996</v>
      </c>
      <c r="K26" s="59">
        <f t="shared" si="3"/>
        <v>26.686536799999999</v>
      </c>
      <c r="L26" s="60">
        <f t="shared" si="5"/>
        <v>20.528105230769228</v>
      </c>
      <c r="M26" s="58"/>
      <c r="N26" s="61"/>
      <c r="O26" s="51"/>
      <c r="P26" s="62"/>
      <c r="R26" s="63"/>
      <c r="S26" s="63"/>
      <c r="T26" s="37"/>
      <c r="U26" s="37"/>
    </row>
    <row r="27" spans="1:21" x14ac:dyDescent="0.2">
      <c r="A27" s="54" t="s">
        <v>36</v>
      </c>
      <c r="B27" s="55">
        <v>106</v>
      </c>
      <c r="C27" s="53">
        <v>4.05</v>
      </c>
      <c r="D27" s="56">
        <v>0.6</v>
      </c>
      <c r="E27" s="57">
        <f t="shared" si="1"/>
        <v>2.4299999999999997</v>
      </c>
      <c r="F27" s="94">
        <v>4.6979999999999995</v>
      </c>
      <c r="G27" s="94">
        <f t="shared" si="6"/>
        <v>8.7759999999999998</v>
      </c>
      <c r="H27" s="94">
        <f t="shared" si="0"/>
        <v>32.004999999999995</v>
      </c>
      <c r="I27" s="64">
        <f t="shared" si="2"/>
        <v>1.4579999999999997</v>
      </c>
      <c r="J27" s="58">
        <f t="shared" si="4"/>
        <v>4.6552967999999995</v>
      </c>
      <c r="K27" s="59">
        <f t="shared" si="3"/>
        <v>32.587077599999994</v>
      </c>
      <c r="L27" s="60">
        <f t="shared" si="5"/>
        <v>25.066982769230762</v>
      </c>
      <c r="M27" s="58"/>
      <c r="N27" s="61"/>
      <c r="O27" s="51"/>
      <c r="P27" s="62"/>
      <c r="R27" s="63"/>
      <c r="S27" s="63"/>
      <c r="T27" s="37"/>
      <c r="U27" s="37"/>
    </row>
    <row r="28" spans="1:21" x14ac:dyDescent="0.2">
      <c r="A28" s="54" t="s">
        <v>37</v>
      </c>
      <c r="B28" s="55">
        <v>122</v>
      </c>
      <c r="C28" s="53">
        <v>4.1399999999999997</v>
      </c>
      <c r="D28" s="56">
        <v>0.6</v>
      </c>
      <c r="E28" s="94">
        <f t="shared" si="1"/>
        <v>2.4839999999999995</v>
      </c>
      <c r="F28" s="93">
        <v>4.8023999999999996</v>
      </c>
      <c r="G28" s="94">
        <f t="shared" si="6"/>
        <v>11.26</v>
      </c>
      <c r="H28" s="94">
        <f t="shared" si="0"/>
        <v>36.807399999999994</v>
      </c>
      <c r="I28" s="57">
        <f t="shared" si="2"/>
        <v>1.4903999999999997</v>
      </c>
      <c r="J28" s="58">
        <f t="shared" si="4"/>
        <v>4.7587478399999998</v>
      </c>
      <c r="K28" s="59">
        <f t="shared" si="3"/>
        <v>33.311234880000001</v>
      </c>
      <c r="L28" s="60">
        <f t="shared" si="5"/>
        <v>25.624026830769232</v>
      </c>
      <c r="M28" s="58"/>
      <c r="N28" s="61"/>
      <c r="O28" s="51"/>
      <c r="P28" s="62"/>
      <c r="R28" s="63"/>
      <c r="S28" s="63"/>
      <c r="T28" s="37"/>
      <c r="U28" s="37"/>
    </row>
    <row r="29" spans="1:21" x14ac:dyDescent="0.2">
      <c r="A29" s="54" t="s">
        <v>38</v>
      </c>
      <c r="B29" s="55">
        <v>137</v>
      </c>
      <c r="C29" s="53">
        <v>3.61</v>
      </c>
      <c r="D29" s="56">
        <v>0.6</v>
      </c>
      <c r="E29" s="94">
        <f t="shared" si="1"/>
        <v>2.1659999999999999</v>
      </c>
      <c r="F29" s="93">
        <v>4.2597999999999994</v>
      </c>
      <c r="G29" s="94">
        <f t="shared" si="6"/>
        <v>13.426</v>
      </c>
      <c r="H29" s="94">
        <f t="shared" si="0"/>
        <v>41.067199999999993</v>
      </c>
      <c r="I29" s="57">
        <f t="shared" si="2"/>
        <v>1.2995999999999999</v>
      </c>
      <c r="J29" s="58">
        <f t="shared" si="4"/>
        <v>4.1495361600000003</v>
      </c>
      <c r="K29" s="59">
        <f t="shared" si="3"/>
        <v>29.046753120000002</v>
      </c>
      <c r="L29" s="60">
        <f t="shared" si="5"/>
        <v>22.343656246153845</v>
      </c>
      <c r="M29" s="58"/>
      <c r="N29" s="61"/>
      <c r="O29" s="51"/>
      <c r="P29" s="62"/>
      <c r="R29" s="63"/>
      <c r="S29" s="63"/>
      <c r="T29" s="37"/>
      <c r="U29" s="37"/>
    </row>
    <row r="30" spans="1:21" x14ac:dyDescent="0.2">
      <c r="A30" s="54" t="s">
        <v>39</v>
      </c>
      <c r="B30" s="55">
        <v>153</v>
      </c>
      <c r="C30" s="53">
        <v>3.45</v>
      </c>
      <c r="D30" s="56">
        <v>0.6</v>
      </c>
      <c r="E30" s="94">
        <f t="shared" si="1"/>
        <v>2.0699999999999998</v>
      </c>
      <c r="F30" s="93">
        <v>4.0709999999999997</v>
      </c>
      <c r="G30" s="94">
        <f t="shared" si="6"/>
        <v>15.496</v>
      </c>
      <c r="H30" s="94">
        <f t="shared" si="0"/>
        <v>45.138199999999991</v>
      </c>
      <c r="I30" s="57">
        <f t="shared" si="2"/>
        <v>1.2419999999999998</v>
      </c>
      <c r="J30" s="58">
        <f t="shared" si="4"/>
        <v>3.9656231999999991</v>
      </c>
      <c r="K30" s="59">
        <f t="shared" si="3"/>
        <v>27.759362399999993</v>
      </c>
      <c r="L30" s="60">
        <f t="shared" si="5"/>
        <v>21.353355692307687</v>
      </c>
      <c r="M30" s="58"/>
      <c r="N30" s="61"/>
      <c r="O30" s="51"/>
      <c r="P30" s="62"/>
      <c r="R30" s="63"/>
      <c r="S30" s="63"/>
      <c r="T30" s="63"/>
      <c r="U30" s="37"/>
    </row>
    <row r="31" spans="1:21" x14ac:dyDescent="0.2">
      <c r="A31" s="54" t="s">
        <v>40</v>
      </c>
      <c r="B31" s="55">
        <v>168</v>
      </c>
      <c r="C31" s="53">
        <v>2.83</v>
      </c>
      <c r="D31" s="56">
        <v>0.6</v>
      </c>
      <c r="E31" s="94">
        <f t="shared" si="1"/>
        <v>1.698</v>
      </c>
      <c r="F31" s="93">
        <v>3.3393999999999999</v>
      </c>
      <c r="G31" s="94">
        <f t="shared" si="6"/>
        <v>17.193999999999999</v>
      </c>
      <c r="H31" s="94">
        <f t="shared" si="0"/>
        <v>48.477599999999988</v>
      </c>
      <c r="I31" s="57">
        <f t="shared" si="2"/>
        <v>1.0187999999999999</v>
      </c>
      <c r="J31" s="58">
        <f t="shared" si="4"/>
        <v>3.2529604799999996</v>
      </c>
      <c r="K31" s="59">
        <f t="shared" si="3"/>
        <v>22.770723359999998</v>
      </c>
      <c r="L31" s="60">
        <f t="shared" si="5"/>
        <v>17.515941046153845</v>
      </c>
      <c r="M31" s="65" t="s">
        <v>41</v>
      </c>
      <c r="N31" s="66"/>
      <c r="O31" s="67"/>
      <c r="P31" s="62"/>
      <c r="R31" s="63"/>
      <c r="S31" s="63"/>
      <c r="T31" s="63"/>
      <c r="U31" s="37"/>
    </row>
    <row r="32" spans="1:21" x14ac:dyDescent="0.2">
      <c r="A32" s="54" t="s">
        <v>42</v>
      </c>
      <c r="B32" s="55">
        <v>183</v>
      </c>
      <c r="C32" s="53">
        <v>2.37</v>
      </c>
      <c r="D32" s="56">
        <v>0.6</v>
      </c>
      <c r="E32" s="94">
        <f t="shared" si="1"/>
        <v>1.4219999999999999</v>
      </c>
      <c r="F32" s="93">
        <v>2.7018</v>
      </c>
      <c r="G32" s="94">
        <f t="shared" si="6"/>
        <v>18.616</v>
      </c>
      <c r="H32" s="94">
        <f t="shared" si="0"/>
        <v>51.179399999999987</v>
      </c>
      <c r="I32" s="57">
        <f t="shared" si="2"/>
        <v>0.85319999999999996</v>
      </c>
      <c r="J32" s="68">
        <f t="shared" si="4"/>
        <v>2.7242107200000003</v>
      </c>
      <c r="K32" s="69">
        <f t="shared" si="3"/>
        <v>19.06947504</v>
      </c>
      <c r="L32" s="70">
        <f t="shared" si="5"/>
        <v>14.668826953846153</v>
      </c>
      <c r="M32" s="58">
        <f t="shared" ref="M32:M33" si="7">(E32*0.622*7*11)/15</f>
        <v>4.5403511999999999</v>
      </c>
      <c r="N32" s="61">
        <f>M32*7</f>
        <v>31.782458399999999</v>
      </c>
      <c r="O32" s="71">
        <f t="shared" ref="O32:O36" si="8">N32/1.3</f>
        <v>24.448044923076921</v>
      </c>
      <c r="P32" s="62"/>
      <c r="R32" s="63"/>
      <c r="S32" s="63"/>
      <c r="T32" s="63"/>
      <c r="U32" s="37"/>
    </row>
    <row r="33" spans="1:21" x14ac:dyDescent="0.2">
      <c r="A33" s="54" t="s">
        <v>43</v>
      </c>
      <c r="B33" s="55">
        <v>198</v>
      </c>
      <c r="C33" s="53">
        <v>1.92</v>
      </c>
      <c r="D33" s="56">
        <v>0.45</v>
      </c>
      <c r="E33" s="94">
        <f t="shared" si="1"/>
        <v>0.86399999999999999</v>
      </c>
      <c r="F33" s="93">
        <v>2.1312000000000002</v>
      </c>
      <c r="G33" s="94">
        <f t="shared" si="6"/>
        <v>19.48</v>
      </c>
      <c r="H33" s="94">
        <f t="shared" si="0"/>
        <v>53.310599999999987</v>
      </c>
      <c r="I33" s="57">
        <f t="shared" si="2"/>
        <v>0.51839999999999997</v>
      </c>
      <c r="J33" s="68">
        <f t="shared" si="4"/>
        <v>1.6552166399999999</v>
      </c>
      <c r="K33" s="69">
        <f t="shared" si="3"/>
        <v>11.58651648</v>
      </c>
      <c r="L33" s="70">
        <f t="shared" si="5"/>
        <v>8.9127049846153845</v>
      </c>
      <c r="M33" s="58">
        <f t="shared" si="7"/>
        <v>2.7586944</v>
      </c>
      <c r="N33" s="61">
        <f>M33*7</f>
        <v>19.3108608</v>
      </c>
      <c r="O33" s="71">
        <f t="shared" si="8"/>
        <v>14.854508307692308</v>
      </c>
      <c r="P33" s="62"/>
      <c r="R33" s="63"/>
      <c r="S33" s="63"/>
      <c r="T33" s="63"/>
      <c r="U33" s="37"/>
    </row>
    <row r="34" spans="1:21" x14ac:dyDescent="0.2">
      <c r="A34" s="54" t="s">
        <v>44</v>
      </c>
      <c r="B34" s="55">
        <v>214</v>
      </c>
      <c r="C34" s="53">
        <v>1.53</v>
      </c>
      <c r="D34" s="56">
        <v>0.3</v>
      </c>
      <c r="E34" s="94">
        <f t="shared" si="1"/>
        <v>0.45899999999999996</v>
      </c>
      <c r="F34" s="93">
        <v>1.6680205882352943</v>
      </c>
      <c r="G34" s="94">
        <f t="shared" si="6"/>
        <v>19.939</v>
      </c>
      <c r="H34" s="94">
        <f t="shared" si="0"/>
        <v>54.97862058823528</v>
      </c>
      <c r="I34" s="57">
        <f t="shared" si="2"/>
        <v>0.27539999999999998</v>
      </c>
      <c r="J34" s="68">
        <f t="shared" si="4"/>
        <v>0.87933383999999981</v>
      </c>
      <c r="K34" s="69">
        <f t="shared" si="3"/>
        <v>6.1553368799999983</v>
      </c>
      <c r="L34" s="70">
        <f t="shared" si="5"/>
        <v>4.7348745230769218</v>
      </c>
      <c r="M34" s="58">
        <f>(E34*0.622*7*11)/15</f>
        <v>1.4655563999999999</v>
      </c>
      <c r="N34" s="61">
        <f>M34*7</f>
        <v>10.258894799999998</v>
      </c>
      <c r="O34" s="71">
        <f t="shared" si="8"/>
        <v>7.8914575384615366</v>
      </c>
      <c r="P34" s="62"/>
      <c r="R34" s="63"/>
      <c r="S34" s="63"/>
      <c r="T34" s="63"/>
      <c r="U34" s="37"/>
    </row>
    <row r="35" spans="1:21" x14ac:dyDescent="0.2">
      <c r="A35" s="54" t="s">
        <v>45</v>
      </c>
      <c r="B35" s="55">
        <v>229</v>
      </c>
      <c r="C35" s="53">
        <v>1.02</v>
      </c>
      <c r="D35" s="56">
        <v>0.15</v>
      </c>
      <c r="E35" s="94">
        <f t="shared" si="1"/>
        <v>0.153</v>
      </c>
      <c r="F35" s="93">
        <v>1.0710000000000002</v>
      </c>
      <c r="G35" s="94">
        <f t="shared" si="6"/>
        <v>20.091999999999999</v>
      </c>
      <c r="H35" s="94">
        <f t="shared" si="0"/>
        <v>56.049620588235278</v>
      </c>
      <c r="I35" s="57">
        <f t="shared" si="2"/>
        <v>9.1799999999999993E-2</v>
      </c>
      <c r="J35" s="68">
        <f t="shared" si="4"/>
        <v>0.29311127999999997</v>
      </c>
      <c r="K35" s="69">
        <f t="shared" si="3"/>
        <v>2.05177896</v>
      </c>
      <c r="L35" s="70">
        <f t="shared" si="5"/>
        <v>1.5782915076923076</v>
      </c>
      <c r="M35" s="58">
        <f t="shared" ref="M35:M36" si="9">(E35*0.622*7*11)/15</f>
        <v>0.48851879999999998</v>
      </c>
      <c r="N35" s="61">
        <f>M35*7</f>
        <v>3.4196315999999998</v>
      </c>
      <c r="O35" s="71">
        <f t="shared" si="8"/>
        <v>2.6304858461538458</v>
      </c>
      <c r="P35" s="62"/>
      <c r="R35" s="63"/>
      <c r="S35" s="63"/>
      <c r="T35" s="63"/>
      <c r="U35" s="37"/>
    </row>
    <row r="36" spans="1:21" x14ac:dyDescent="0.2">
      <c r="A36" s="72" t="s">
        <v>46</v>
      </c>
      <c r="B36" s="55">
        <v>245</v>
      </c>
      <c r="C36" s="53">
        <v>0.71</v>
      </c>
      <c r="D36" s="56">
        <v>0.01</v>
      </c>
      <c r="E36" s="94">
        <f t="shared" si="1"/>
        <v>7.0999999999999995E-3</v>
      </c>
      <c r="F36" s="93">
        <v>0.68159999999999998</v>
      </c>
      <c r="G36" s="94">
        <f t="shared" si="6"/>
        <v>20.0991</v>
      </c>
      <c r="H36" s="94">
        <f t="shared" si="0"/>
        <v>56.731220588235281</v>
      </c>
      <c r="I36" s="57">
        <f t="shared" si="2"/>
        <v>4.2599999999999999E-3</v>
      </c>
      <c r="J36" s="68">
        <f t="shared" si="4"/>
        <v>1.3601895999999999E-2</v>
      </c>
      <c r="K36" s="69">
        <f t="shared" si="3"/>
        <v>9.5213271999999988E-2</v>
      </c>
      <c r="L36" s="70">
        <f t="shared" si="5"/>
        <v>7.3240978461538445E-2</v>
      </c>
      <c r="M36" s="58">
        <f t="shared" si="9"/>
        <v>2.2669826666666663E-2</v>
      </c>
      <c r="N36" s="61">
        <f>M36*7</f>
        <v>0.15868878666666664</v>
      </c>
      <c r="O36" s="71">
        <f t="shared" si="8"/>
        <v>0.12206829743589741</v>
      </c>
      <c r="P36" s="62"/>
      <c r="R36" s="37"/>
      <c r="S36" s="37"/>
      <c r="T36" s="37"/>
      <c r="U36" s="37"/>
    </row>
    <row r="37" spans="1:21" ht="13.5" thickBot="1" x14ac:dyDescent="0.25">
      <c r="A37" s="73" t="s">
        <v>47</v>
      </c>
      <c r="B37" s="74"/>
      <c r="C37" s="53">
        <v>0.9</v>
      </c>
      <c r="D37" s="75"/>
      <c r="E37" s="96"/>
      <c r="F37" s="97">
        <v>0.79200000000000004</v>
      </c>
      <c r="G37" s="94"/>
      <c r="H37" s="94">
        <f>H36+F37</f>
        <v>57.523220588235283</v>
      </c>
      <c r="I37" s="57"/>
      <c r="J37" s="76"/>
      <c r="K37" s="77"/>
      <c r="L37" s="51"/>
      <c r="M37" s="76"/>
      <c r="N37" s="78"/>
      <c r="O37" s="70"/>
      <c r="R37" s="37"/>
      <c r="S37" s="37"/>
      <c r="T37" s="37"/>
      <c r="U37" s="37"/>
    </row>
    <row r="38" spans="1:21" ht="13.5" thickBot="1" x14ac:dyDescent="0.25">
      <c r="A38" s="79" t="s">
        <v>48</v>
      </c>
      <c r="B38" s="80"/>
      <c r="C38" s="81">
        <f>SUM(C17:C37)</f>
        <v>52.88</v>
      </c>
      <c r="D38" s="82"/>
      <c r="E38" s="85">
        <f>SUM(E20:E35)</f>
        <v>20.091999999999999</v>
      </c>
      <c r="F38" s="85">
        <f>SUM(F17:F37)</f>
        <v>57.523220588235283</v>
      </c>
      <c r="G38" s="85"/>
      <c r="H38" s="83"/>
      <c r="I38" s="83">
        <f>SUM(I20:I36)</f>
        <v>12.059459999999996</v>
      </c>
      <c r="J38" s="84"/>
      <c r="K38" s="85"/>
      <c r="L38" s="86"/>
      <c r="M38" s="84"/>
      <c r="N38" s="87"/>
      <c r="O38" s="88"/>
    </row>
    <row r="39" spans="1:21" x14ac:dyDescent="0.2">
      <c r="A39" s="89"/>
      <c r="B39" s="90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</row>
    <row r="54" spans="13:13" x14ac:dyDescent="0.2">
      <c r="M54" s="92" t="s">
        <v>49</v>
      </c>
    </row>
  </sheetData>
  <mergeCells count="12">
    <mergeCell ref="E15:F15"/>
    <mergeCell ref="G15:H15"/>
    <mergeCell ref="M31:O31"/>
    <mergeCell ref="A3:O3"/>
    <mergeCell ref="E13:F13"/>
    <mergeCell ref="G13:H13"/>
    <mergeCell ref="J13:L13"/>
    <mergeCell ref="M13:O13"/>
    <mergeCell ref="E14:F14"/>
    <mergeCell ref="G14:H14"/>
    <mergeCell ref="J14:L14"/>
    <mergeCell ref="M14:O14"/>
  </mergeCells>
  <printOptions horizontalCentered="1"/>
  <pageMargins left="0.75" right="0.75" top="0.52" bottom="0.49" header="0.5" footer="0.5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EXAMPLE</vt:lpstr>
      <vt:lpstr>EXAMPLE!Print_Area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Janet</cp:lastModifiedBy>
  <cp:lastPrinted>2014-04-25T23:22:35Z</cp:lastPrinted>
  <dcterms:created xsi:type="dcterms:W3CDTF">2014-04-25T23:13:05Z</dcterms:created>
  <dcterms:modified xsi:type="dcterms:W3CDTF">2014-04-25T23:24:40Z</dcterms:modified>
</cp:coreProperties>
</file>